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880" windowHeight="8190" tabRatio="273" activeTab="2"/>
  </bookViews>
  <sheets>
    <sheet name="veri" sheetId="1" r:id="rId1"/>
    <sheet name="çizelge" sheetId="2" r:id="rId2"/>
    <sheet name="Liste" sheetId="3" r:id="rId3"/>
    <sheet name="Sayfa1" sheetId="4" r:id="rId4"/>
  </sheets>
  <definedNames>
    <definedName name="_xlnm.Print_Area" localSheetId="1">'çizelge'!$A$1:$I$37</definedName>
    <definedName name="_xlnm.Print_Area" localSheetId="2">'Liste'!$A$1:$F$43</definedName>
  </definedNames>
  <calcPr fullCalcOnLoad="1"/>
</workbook>
</file>

<file path=xl/comments1.xml><?xml version="1.0" encoding="utf-8"?>
<comments xmlns="http://schemas.openxmlformats.org/spreadsheetml/2006/main">
  <authors>
    <author>excelman</author>
  </authors>
  <commentList>
    <comment ref="B2" authorId="0">
      <text>
        <r>
          <rPr>
            <b/>
            <sz val="8"/>
            <rFont val="Tahoma"/>
            <family val="2"/>
          </rPr>
          <t>İlhan:</t>
        </r>
        <r>
          <rPr>
            <sz val="8"/>
            <rFont val="Tahoma"/>
            <family val="2"/>
          </rPr>
          <t xml:space="preserve">
Nöbet tutacak öğretmenlerin adını ve soyadını giriniz.</t>
        </r>
      </text>
    </comment>
  </commentList>
</comments>
</file>

<file path=xl/comments2.xml><?xml version="1.0" encoding="utf-8"?>
<comments xmlns="http://schemas.openxmlformats.org/spreadsheetml/2006/main">
  <authors>
    <author>excelman</author>
  </authors>
  <commentList>
    <comment ref="D6" authorId="0">
      <text>
        <r>
          <rPr>
            <b/>
            <sz val="10"/>
            <color indexed="13"/>
            <rFont val="Tahoma"/>
            <family val="2"/>
          </rPr>
          <t>İlhan:</t>
        </r>
        <r>
          <rPr>
            <sz val="10"/>
            <color indexed="13"/>
            <rFont val="Tahoma"/>
            <family val="2"/>
          </rPr>
          <t xml:space="preserve">
Sarı renkli hücrelere "x" işareti koyarak o günlere nöbetçi atanmasını engelleyebilirsiniz. </t>
        </r>
      </text>
    </comment>
    <comment ref="D14" authorId="0">
      <text>
        <r>
          <rPr>
            <b/>
            <sz val="10"/>
            <color indexed="13"/>
            <rFont val="Tahoma"/>
            <family val="2"/>
          </rPr>
          <t>İlhan:</t>
        </r>
        <r>
          <rPr>
            <sz val="10"/>
            <color indexed="13"/>
            <rFont val="Tahoma"/>
            <family val="2"/>
          </rPr>
          <t xml:space="preserve">
Sarı renkli hücrelere "x" işareti koyarak o günlere nöbetçi atanmasını engelleyebilirsiniz. </t>
        </r>
      </text>
    </comment>
  </commentList>
</comments>
</file>

<file path=xl/comments3.xml><?xml version="1.0" encoding="utf-8"?>
<comments xmlns="http://schemas.openxmlformats.org/spreadsheetml/2006/main">
  <authors>
    <author>excelman</author>
  </authors>
  <commentList>
    <comment ref="A1" authorId="0">
      <text>
        <r>
          <rPr>
            <b/>
            <sz val="8"/>
            <rFont val="Tahoma"/>
            <family val="2"/>
          </rPr>
          <t>İlhan:</t>
        </r>
        <r>
          <rPr>
            <sz val="8"/>
            <rFont val="Tahoma"/>
            <family val="2"/>
          </rPr>
          <t xml:space="preserve">
Bu hücreye okulunuzun adını yazınız.</t>
        </r>
      </text>
    </comment>
  </commentList>
</comments>
</file>

<file path=xl/sharedStrings.xml><?xml version="1.0" encoding="utf-8"?>
<sst xmlns="http://schemas.openxmlformats.org/spreadsheetml/2006/main" count="185" uniqueCount="68">
  <si>
    <t>.</t>
  </si>
  <si>
    <t>01</t>
  </si>
  <si>
    <t>NÖBETÇİ ÖĞRETMENLER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</si>
  <si>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</si>
  <si>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</si>
  <si>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</si>
  <si>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</si>
  <si>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</si>
  <si>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</si>
  <si>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</si>
  <si>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</si>
  <si>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</si>
  <si>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</si>
  <si>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</si>
  <si>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</si>
  <si>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</si>
  <si>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YILLAR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</si>
  <si>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</si>
  <si>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</si>
  <si>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</si>
  <si>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</si>
  <si>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</si>
  <si>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</si>
  <si>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</si>
  <si>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</si>
  <si>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</si>
  <si>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</si>
  <si>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</si>
  <si>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TARİH</t>
  </si>
  <si>
    <t>GÜNLER</t>
  </si>
  <si>
    <t>Ay Kodları</t>
  </si>
  <si>
    <t>NÖBET
YOK</t>
  </si>
  <si>
    <t>KOD</t>
  </si>
  <si>
    <t>İSTATİSTİK</t>
  </si>
  <si>
    <t>Tarih</t>
  </si>
  <si>
    <t>Günler</t>
  </si>
  <si>
    <t>x</t>
  </si>
  <si>
    <t xml:space="preserve"> BAHÇE</t>
  </si>
  <si>
    <t>Oğuzhan ÖZGÜR</t>
  </si>
  <si>
    <t>Mustafa KAYAASLAN</t>
  </si>
  <si>
    <t>Işılay ARİK</t>
  </si>
  <si>
    <t>Fatih KARACADAĞ</t>
  </si>
  <si>
    <t>Sultan ACI</t>
  </si>
  <si>
    <t>Tuğba POLAT</t>
  </si>
  <si>
    <t>UYGUNDUR               Mustafa EKİM                 Okul Müdürü</t>
  </si>
  <si>
    <t xml:space="preserve"> HAZIRLAYAN                                       Hakan KARABIYIK                                                       Müdür Yardımcısı</t>
  </si>
  <si>
    <t>OKUL BİNASI</t>
  </si>
  <si>
    <t>X</t>
  </si>
  <si>
    <t>S.Bahar ÖZGÜR</t>
  </si>
  <si>
    <t>Seda KIVANÇ</t>
  </si>
  <si>
    <t>Saadet YÜKSEL</t>
  </si>
  <si>
    <t>Mustafa YILMAZ</t>
  </si>
  <si>
    <t>Mahmut UYAR</t>
  </si>
  <si>
    <t>Aliye DEVİM</t>
  </si>
  <si>
    <t>Zümrüt GEŞGEL</t>
  </si>
  <si>
    <t>Fatma BALAMAN</t>
  </si>
  <si>
    <t>Yusuf DEMİR</t>
  </si>
  <si>
    <t>ÖZLÜCE İLKOKULU MÜDÜRLÜĞÜ</t>
  </si>
  <si>
    <t>Burcu GENCER YILMAZ</t>
  </si>
  <si>
    <t>Aynur UYAR</t>
  </si>
  <si>
    <t>CUMA</t>
  </si>
  <si>
    <t>PAZARTESİ</t>
  </si>
  <si>
    <t>SALI</t>
  </si>
  <si>
    <t>ÇARŞAMBA</t>
  </si>
  <si>
    <t>PERŞEMBE</t>
  </si>
  <si>
    <t>Büşra ÖZER CANBAZ</t>
  </si>
  <si>
    <t>ANASINIFI</t>
  </si>
  <si>
    <t>2020 OCAK AYI NÖBET ÇİZELGESİ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</si>
</sst>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d\ mmmm\ yyyy\ dddd"/>
    <numFmt numFmtId="181" formatCode="mmm/yyyy"/>
  </numFmts>
  <fonts count="58">
    <font>
      <sz val="10"/>
      <name val="Comic Sans MS"/>
      <family val="0"/>
    </font>
    <font>
      <sz val="8"/>
      <name val="Comic Sans MS"/>
      <family val="4"/>
    </font>
    <font>
      <b/>
      <sz val="8"/>
      <name val="Comic Sans MS"/>
      <family val="4"/>
    </font>
    <font>
      <b/>
      <sz val="10"/>
      <name val="Comic Sans MS"/>
      <family val="4"/>
    </font>
    <font>
      <b/>
      <sz val="10"/>
      <color indexed="10"/>
      <name val="Comic Sans MS"/>
      <family val="4"/>
    </font>
    <font>
      <sz val="10"/>
      <color indexed="8"/>
      <name val="Comic Sans MS"/>
      <family val="4"/>
    </font>
    <font>
      <sz val="10"/>
      <color indexed="49"/>
      <name val="Comic Sans MS"/>
      <family val="4"/>
    </font>
    <font>
      <sz val="9"/>
      <name val="Comic Sans MS"/>
      <family val="4"/>
    </font>
    <font>
      <sz val="10"/>
      <color indexed="12"/>
      <name val="Comic Sans MS"/>
      <family val="4"/>
    </font>
    <font>
      <b/>
      <sz val="8"/>
      <color indexed="9"/>
      <name val="Comic Sans MS"/>
      <family val="4"/>
    </font>
    <font>
      <sz val="10"/>
      <color indexed="9"/>
      <name val="Comic Sans MS"/>
      <family val="4"/>
    </font>
    <font>
      <sz val="10"/>
      <color indexed="13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3"/>
      <name val="Tahoma"/>
      <family val="2"/>
    </font>
    <font>
      <sz val="14"/>
      <name val="Impact"/>
      <family val="2"/>
    </font>
    <font>
      <sz val="8"/>
      <color indexed="49"/>
      <name val="Comic Sans MS"/>
      <family val="4"/>
    </font>
    <font>
      <b/>
      <sz val="10.5"/>
      <name val="Tahoma"/>
      <family val="2"/>
    </font>
    <font>
      <sz val="13"/>
      <name val="Impact"/>
      <family val="2"/>
    </font>
    <font>
      <b/>
      <sz val="10"/>
      <color indexed="49"/>
      <name val="Comic Sans MS"/>
      <family val="4"/>
    </font>
    <font>
      <u val="single"/>
      <sz val="10"/>
      <color indexed="12"/>
      <name val="Comic Sans MS"/>
      <family val="4"/>
    </font>
    <font>
      <u val="single"/>
      <sz val="10"/>
      <color indexed="36"/>
      <name val="Comic Sans MS"/>
      <family val="4"/>
    </font>
    <font>
      <b/>
      <sz val="10"/>
      <name val="Times New Roman"/>
      <family val="1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9" fillId="20" borderId="5" applyNumberFormat="0" applyAlignment="0" applyProtection="0"/>
    <xf numFmtId="0" fontId="50" fillId="21" borderId="6" applyNumberFormat="0" applyAlignment="0" applyProtection="0"/>
    <xf numFmtId="0" fontId="51" fillId="20" borderId="6" applyNumberFormat="0" applyAlignment="0" applyProtection="0"/>
    <xf numFmtId="0" fontId="52" fillId="22" borderId="7" applyNumberFormat="0" applyAlignment="0" applyProtection="0"/>
    <xf numFmtId="0" fontId="53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0" fillId="25" borderId="8" applyNumberFormat="0" applyFont="0" applyAlignment="0" applyProtection="0"/>
    <xf numFmtId="0" fontId="5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34" borderId="0" xfId="0" applyNumberFormat="1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36" borderId="10" xfId="0" applyFill="1" applyBorder="1" applyAlignment="1" applyProtection="1">
      <alignment/>
      <protection locked="0"/>
    </xf>
    <xf numFmtId="0" fontId="4" fillId="36" borderId="10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indent="1"/>
    </xf>
    <xf numFmtId="49" fontId="10" fillId="0" borderId="0" xfId="0" applyNumberFormat="1" applyFont="1" applyFill="1" applyBorder="1" applyAlignment="1">
      <alignment horizontal="center"/>
    </xf>
    <xf numFmtId="0" fontId="0" fillId="34" borderId="0" xfId="0" applyFont="1" applyFill="1" applyAlignment="1" applyProtection="1">
      <alignment/>
      <protection locked="0"/>
    </xf>
    <xf numFmtId="0" fontId="0" fillId="34" borderId="0" xfId="0" applyNumberFormat="1" applyFont="1" applyFill="1" applyAlignment="1" applyProtection="1">
      <alignment/>
      <protection locked="0"/>
    </xf>
    <xf numFmtId="0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0" fontId="6" fillId="34" borderId="0" xfId="0" applyFont="1" applyFill="1" applyAlignment="1" applyProtection="1">
      <alignment/>
      <protection locked="0"/>
    </xf>
    <xf numFmtId="0" fontId="6" fillId="34" borderId="0" xfId="0" applyFont="1" applyFill="1" applyAlignment="1" applyProtection="1">
      <alignment horizontal="center"/>
      <protection locked="0"/>
    </xf>
    <xf numFmtId="0" fontId="8" fillId="34" borderId="0" xfId="0" applyFont="1" applyFill="1" applyAlignment="1" applyProtection="1">
      <alignment/>
      <protection locked="0"/>
    </xf>
    <xf numFmtId="0" fontId="5" fillId="34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34" borderId="0" xfId="0" applyFont="1" applyFill="1" applyAlignment="1" applyProtection="1">
      <alignment horizontal="center"/>
      <protection locked="0"/>
    </xf>
    <xf numFmtId="0" fontId="2" fillId="35" borderId="10" xfId="0" applyFont="1" applyFill="1" applyBorder="1" applyAlignment="1">
      <alignment horizontal="center" textRotation="90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2" fillId="35" borderId="10" xfId="0" applyFont="1" applyFill="1" applyBorder="1" applyAlignment="1">
      <alignment horizontal="center" textRotation="90"/>
    </xf>
    <xf numFmtId="0" fontId="0" fillId="0" borderId="0" xfId="0" applyFont="1" applyAlignment="1">
      <alignment horizontal="center"/>
    </xf>
    <xf numFmtId="0" fontId="0" fillId="35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Alignment="1">
      <alignment horizontal="center"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0" fillId="34" borderId="0" xfId="0" applyFont="1" applyFill="1" applyAlignment="1">
      <alignment/>
    </xf>
    <xf numFmtId="0" fontId="0" fillId="35" borderId="0" xfId="0" applyFill="1" applyBorder="1" applyAlignment="1" applyProtection="1">
      <alignment/>
      <protection/>
    </xf>
    <xf numFmtId="0" fontId="19" fillId="34" borderId="0" xfId="0" applyNumberFormat="1" applyFont="1" applyFill="1" applyAlignment="1" applyProtection="1">
      <alignment horizontal="center" vertical="center"/>
      <protection locked="0"/>
    </xf>
    <xf numFmtId="0" fontId="0" fillId="34" borderId="0" xfId="0" applyFont="1" applyFill="1" applyAlignment="1" applyProtection="1">
      <alignment horizontal="center" vertical="center"/>
      <protection locked="0"/>
    </xf>
    <xf numFmtId="0" fontId="6" fillId="34" borderId="0" xfId="0" applyFont="1" applyFill="1" applyAlignment="1" applyProtection="1">
      <alignment horizontal="center" vertical="center"/>
      <protection locked="0"/>
    </xf>
    <xf numFmtId="0" fontId="3" fillId="35" borderId="10" xfId="0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5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7" fillId="19" borderId="10" xfId="0" applyNumberFormat="1" applyFont="1" applyFill="1" applyBorder="1" applyAlignment="1" applyProtection="1">
      <alignment horizontal="center"/>
      <protection/>
    </xf>
    <xf numFmtId="0" fontId="22" fillId="37" borderId="10" xfId="0" applyFont="1" applyFill="1" applyBorder="1" applyAlignment="1">
      <alignment horizontal="center"/>
    </xf>
    <xf numFmtId="0" fontId="22" fillId="37" borderId="10" xfId="0" applyFont="1" applyFill="1" applyBorder="1" applyAlignment="1">
      <alignment horizontal="center" vertical="center"/>
    </xf>
    <xf numFmtId="0" fontId="17" fillId="38" borderId="10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left" vertical="center" wrapText="1"/>
    </xf>
    <xf numFmtId="0" fontId="15" fillId="0" borderId="0" xfId="0" applyFont="1" applyAlignment="1" applyProtection="1">
      <alignment horizontal="center"/>
      <protection locked="0"/>
    </xf>
    <xf numFmtId="0" fontId="23" fillId="0" borderId="15" xfId="0" applyFont="1" applyBorder="1" applyAlignment="1" applyProtection="1">
      <alignment horizontal="center" vertical="top"/>
      <protection/>
    </xf>
    <xf numFmtId="0" fontId="18" fillId="0" borderId="15" xfId="0" applyFont="1" applyBorder="1" applyAlignment="1" applyProtection="1">
      <alignment horizontal="center" vertical="top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57150</xdr:colOff>
      <xdr:row>0</xdr:row>
      <xdr:rowOff>76200</xdr:rowOff>
    </xdr:from>
    <xdr:to>
      <xdr:col>11</xdr:col>
      <xdr:colOff>571500</xdr:colOff>
      <xdr:row>0</xdr:row>
      <xdr:rowOff>85725</xdr:rowOff>
    </xdr:to>
    <xdr:pic macro="[0]!WordArt7_Tıklat">
      <xdr:nvPicPr>
        <xdr:cNvPr id="1" name="Picture 6" descr="educ-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76200"/>
          <a:ext cx="5143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133350</xdr:colOff>
      <xdr:row>4</xdr:row>
      <xdr:rowOff>95250</xdr:rowOff>
    </xdr:from>
    <xdr:to>
      <xdr:col>11</xdr:col>
      <xdr:colOff>447675</xdr:colOff>
      <xdr:row>4</xdr:row>
      <xdr:rowOff>276225</xdr:rowOff>
    </xdr:to>
    <xdr:sp macro="[0]!WordArt7_Tıklat">
      <xdr:nvSpPr>
        <xdr:cNvPr id="2" name="WordArt 7"/>
        <xdr:cNvSpPr>
          <a:spLocks/>
        </xdr:cNvSpPr>
      </xdr:nvSpPr>
      <xdr:spPr>
        <a:xfrm>
          <a:off x="6438900" y="904875"/>
          <a:ext cx="314325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99FF"/>
              </a:solidFill>
              <a:latin typeface="Arial Black"/>
              <a:cs typeface="Arial Black"/>
            </a:rPr>
            <a:t>Liste</a:t>
          </a:r>
        </a:p>
      </xdr:txBody>
    </xdr:sp>
    <xdr:clientData/>
  </xdr:twoCellAnchor>
  <xdr:twoCellAnchor editAs="oneCell">
    <xdr:from>
      <xdr:col>12</xdr:col>
      <xdr:colOff>0</xdr:colOff>
      <xdr:row>0</xdr:row>
      <xdr:rowOff>95250</xdr:rowOff>
    </xdr:from>
    <xdr:to>
      <xdr:col>13</xdr:col>
      <xdr:colOff>638175</xdr:colOff>
      <xdr:row>0</xdr:row>
      <xdr:rowOff>104775</xdr:rowOff>
    </xdr:to>
    <xdr:pic macro="[0]!önizleme">
      <xdr:nvPicPr>
        <xdr:cNvPr id="3" name="Picture 8" descr="Merce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05625" y="95250"/>
          <a:ext cx="866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4</xdr:row>
      <xdr:rowOff>85725</xdr:rowOff>
    </xdr:from>
    <xdr:to>
      <xdr:col>13</xdr:col>
      <xdr:colOff>628650</xdr:colOff>
      <xdr:row>4</xdr:row>
      <xdr:rowOff>295275</xdr:rowOff>
    </xdr:to>
    <xdr:sp macro="[0]!önizleme">
      <xdr:nvSpPr>
        <xdr:cNvPr id="4" name="WordArt 9"/>
        <xdr:cNvSpPr>
          <a:spLocks/>
        </xdr:cNvSpPr>
      </xdr:nvSpPr>
      <xdr:spPr>
        <a:xfrm>
          <a:off x="7029450" y="895350"/>
          <a:ext cx="733425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99FF"/>
              </a:solidFill>
              <a:latin typeface="Arial Black"/>
              <a:cs typeface="Arial Black"/>
            </a:rPr>
            <a:t>Ön İzleme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19050</xdr:rowOff>
    </xdr:from>
    <xdr:to>
      <xdr:col>7</xdr:col>
      <xdr:colOff>47625</xdr:colOff>
      <xdr:row>2</xdr:row>
      <xdr:rowOff>0</xdr:rowOff>
    </xdr:to>
    <xdr:pic macro="[0]!yazdır">
      <xdr:nvPicPr>
        <xdr:cNvPr id="1" name="Picture 1" descr="yazıc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19050"/>
          <a:ext cx="733425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0</xdr:row>
      <xdr:rowOff>76200</xdr:rowOff>
    </xdr:from>
    <xdr:to>
      <xdr:col>7</xdr:col>
      <xdr:colOff>66675</xdr:colOff>
      <xdr:row>1</xdr:row>
      <xdr:rowOff>342900</xdr:rowOff>
    </xdr:to>
    <xdr:pic macro="[0]!Resim4_Tıklat">
      <xdr:nvPicPr>
        <xdr:cNvPr id="2" name="Picture 4" descr="cizelge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91350" y="76200"/>
          <a:ext cx="752475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B13" sqref="B13"/>
    </sheetView>
  </sheetViews>
  <sheetFormatPr defaultColWidth="9.00390625" defaultRowHeight="15"/>
  <cols>
    <col min="1" max="1" width="3.75390625" style="1" customWidth="1"/>
    <col min="2" max="2" width="14.50390625" style="0" customWidth="1"/>
    <col min="3" max="3" width="2.00390625" style="1" customWidth="1"/>
    <col min="4" max="4" width="7.25390625" style="1" customWidth="1"/>
    <col min="5" max="5" width="2.50390625" style="0" customWidth="1"/>
    <col min="6" max="6" width="12.00390625" style="0" customWidth="1"/>
    <col min="7" max="7" width="6.125" style="0" customWidth="1"/>
    <col min="8" max="8" width="9.00390625" style="1" customWidth="1"/>
  </cols>
  <sheetData>
    <row r="1" spans="1:10" ht="15">
      <c r="A1" s="65" t="s">
        <v>2</v>
      </c>
      <c r="B1" s="65"/>
      <c r="C1" s="66"/>
      <c r="D1" s="16"/>
      <c r="E1" s="17"/>
      <c r="F1" s="18" t="s">
        <v>3</v>
      </c>
      <c r="G1" s="18" t="s">
        <v>16</v>
      </c>
      <c r="H1" s="16" t="s">
        <v>30</v>
      </c>
      <c r="I1" s="17"/>
      <c r="J1" s="17"/>
    </row>
    <row r="2" spans="1:10" ht="15">
      <c r="A2" s="3">
        <v>1</v>
      </c>
      <c r="B2" s="13" t="s">
        <v>52</v>
      </c>
      <c r="C2" s="15">
        <f>COUNTA(B2)</f>
        <v>1</v>
      </c>
      <c r="D2" s="19"/>
      <c r="E2" s="17">
        <v>1</v>
      </c>
      <c r="F2" s="20" t="s">
        <v>4</v>
      </c>
      <c r="G2" s="17">
        <v>2007</v>
      </c>
      <c r="H2" s="21" t="s">
        <v>1</v>
      </c>
      <c r="I2" s="17" t="str">
        <f>F2</f>
        <v>OCAK</v>
      </c>
      <c r="J2" s="17"/>
    </row>
    <row r="3" spans="1:10" ht="15">
      <c r="A3" s="3">
        <v>2</v>
      </c>
      <c r="B3" s="13" t="s">
        <v>53</v>
      </c>
      <c r="C3" s="15">
        <f aca="true" t="shared" si="0" ref="C3:C51">COUNTA(B3)</f>
        <v>1</v>
      </c>
      <c r="D3" s="19"/>
      <c r="E3" s="17">
        <v>2</v>
      </c>
      <c r="F3" s="20" t="s">
        <v>5</v>
      </c>
      <c r="G3" s="17">
        <v>2008</v>
      </c>
      <c r="H3" s="21" t="s">
        <v>17</v>
      </c>
      <c r="I3" s="17" t="str">
        <f aca="true" t="shared" si="1" ref="I3:I13">F3</f>
        <v>ŞUBAT</v>
      </c>
      <c r="J3" s="17"/>
    </row>
    <row r="4" spans="1:10" ht="15">
      <c r="A4" s="3">
        <v>3</v>
      </c>
      <c r="B4" s="13" t="s">
        <v>54</v>
      </c>
      <c r="C4" s="15">
        <f t="shared" si="0"/>
        <v>1</v>
      </c>
      <c r="D4" s="19"/>
      <c r="E4" s="17">
        <v>3</v>
      </c>
      <c r="F4" s="20" t="s">
        <v>6</v>
      </c>
      <c r="G4" s="17">
        <v>2009</v>
      </c>
      <c r="H4" s="21" t="s">
        <v>18</v>
      </c>
      <c r="I4" s="17" t="str">
        <f t="shared" si="1"/>
        <v>MART</v>
      </c>
      <c r="J4" s="17"/>
    </row>
    <row r="5" spans="1:10" ht="15">
      <c r="A5" s="3">
        <v>4</v>
      </c>
      <c r="B5" s="13" t="s">
        <v>55</v>
      </c>
      <c r="C5" s="15">
        <f t="shared" si="0"/>
        <v>1</v>
      </c>
      <c r="D5" s="19"/>
      <c r="E5" s="17">
        <v>4</v>
      </c>
      <c r="F5" s="20" t="s">
        <v>7</v>
      </c>
      <c r="G5" s="17">
        <v>2010</v>
      </c>
      <c r="H5" s="21" t="s">
        <v>19</v>
      </c>
      <c r="I5" s="17" t="str">
        <f t="shared" si="1"/>
        <v>NİSAN</v>
      </c>
      <c r="J5" s="17"/>
    </row>
    <row r="6" spans="1:10" ht="15">
      <c r="A6" s="3">
        <v>5</v>
      </c>
      <c r="B6" s="13" t="s">
        <v>56</v>
      </c>
      <c r="C6" s="15">
        <f t="shared" si="0"/>
        <v>1</v>
      </c>
      <c r="D6" s="19"/>
      <c r="E6" s="17">
        <v>5</v>
      </c>
      <c r="F6" s="20" t="s">
        <v>8</v>
      </c>
      <c r="G6" s="17">
        <v>2011</v>
      </c>
      <c r="H6" s="21" t="s">
        <v>20</v>
      </c>
      <c r="I6" s="17" t="str">
        <f t="shared" si="1"/>
        <v>MAYIS</v>
      </c>
      <c r="J6" s="17"/>
    </row>
    <row r="7" spans="1:10" ht="15">
      <c r="A7" s="3">
        <v>6</v>
      </c>
      <c r="B7" s="13"/>
      <c r="C7" s="15">
        <f t="shared" si="0"/>
        <v>0</v>
      </c>
      <c r="D7" s="19"/>
      <c r="E7" s="17">
        <v>6</v>
      </c>
      <c r="F7" s="20" t="s">
        <v>9</v>
      </c>
      <c r="G7" s="17">
        <v>2012</v>
      </c>
      <c r="H7" s="21" t="s">
        <v>21</v>
      </c>
      <c r="I7" s="17" t="str">
        <f t="shared" si="1"/>
        <v>HAZİRAN</v>
      </c>
      <c r="J7" s="17"/>
    </row>
    <row r="8" spans="1:10" ht="15">
      <c r="A8" s="3">
        <v>7</v>
      </c>
      <c r="B8" s="13"/>
      <c r="C8" s="15">
        <f t="shared" si="0"/>
        <v>0</v>
      </c>
      <c r="D8" s="19"/>
      <c r="E8" s="17">
        <v>7</v>
      </c>
      <c r="F8" s="20" t="s">
        <v>10</v>
      </c>
      <c r="G8" s="17">
        <v>2013</v>
      </c>
      <c r="H8" s="21" t="s">
        <v>22</v>
      </c>
      <c r="I8" s="17" t="str">
        <f t="shared" si="1"/>
        <v>TEMMUZ</v>
      </c>
      <c r="J8" s="17"/>
    </row>
    <row r="9" spans="1:10" ht="15">
      <c r="A9" s="3">
        <v>8</v>
      </c>
      <c r="B9" s="13"/>
      <c r="C9" s="15">
        <f t="shared" si="0"/>
        <v>0</v>
      </c>
      <c r="D9" s="19"/>
      <c r="E9" s="17">
        <v>8</v>
      </c>
      <c r="F9" s="20" t="s">
        <v>11</v>
      </c>
      <c r="G9" s="17">
        <v>2014</v>
      </c>
      <c r="H9" s="21" t="s">
        <v>23</v>
      </c>
      <c r="I9" s="17" t="str">
        <f t="shared" si="1"/>
        <v>AĞUSTOS</v>
      </c>
      <c r="J9" s="17"/>
    </row>
    <row r="10" spans="1:10" ht="15">
      <c r="A10" s="3">
        <v>9</v>
      </c>
      <c r="B10" s="13"/>
      <c r="C10" s="15">
        <f t="shared" si="0"/>
        <v>0</v>
      </c>
      <c r="D10" s="19"/>
      <c r="E10" s="17">
        <v>9</v>
      </c>
      <c r="F10" s="20" t="s">
        <v>12</v>
      </c>
      <c r="G10" s="17">
        <v>2015</v>
      </c>
      <c r="H10" s="21" t="s">
        <v>24</v>
      </c>
      <c r="I10" s="17" t="str">
        <f t="shared" si="1"/>
        <v>EYLÜL</v>
      </c>
      <c r="J10" s="17"/>
    </row>
    <row r="11" spans="1:10" ht="15">
      <c r="A11" s="3">
        <v>10</v>
      </c>
      <c r="B11" s="13"/>
      <c r="C11" s="15">
        <f t="shared" si="0"/>
        <v>0</v>
      </c>
      <c r="D11" s="19"/>
      <c r="E11" s="17">
        <v>10</v>
      </c>
      <c r="F11" s="20" t="s">
        <v>13</v>
      </c>
      <c r="G11" s="17"/>
      <c r="H11" s="21" t="s">
        <v>25</v>
      </c>
      <c r="I11" s="17" t="str">
        <f t="shared" si="1"/>
        <v>EKİM</v>
      </c>
      <c r="J11" s="17"/>
    </row>
    <row r="12" spans="1:10" ht="15">
      <c r="A12" s="3">
        <v>11</v>
      </c>
      <c r="B12" s="13"/>
      <c r="C12" s="15">
        <f t="shared" si="0"/>
        <v>0</v>
      </c>
      <c r="D12" s="19"/>
      <c r="E12" s="17">
        <v>11</v>
      </c>
      <c r="F12" s="20" t="s">
        <v>14</v>
      </c>
      <c r="G12" s="17"/>
      <c r="H12" s="21" t="s">
        <v>26</v>
      </c>
      <c r="I12" s="17" t="str">
        <f t="shared" si="1"/>
        <v>KASIM</v>
      </c>
      <c r="J12" s="17"/>
    </row>
    <row r="13" spans="1:10" ht="15">
      <c r="A13" s="3">
        <v>12</v>
      </c>
      <c r="B13" s="13"/>
      <c r="C13" s="15">
        <f t="shared" si="0"/>
        <v>0</v>
      </c>
      <c r="D13" s="19"/>
      <c r="E13" s="17">
        <v>12</v>
      </c>
      <c r="F13" s="20" t="s">
        <v>15</v>
      </c>
      <c r="G13" s="17"/>
      <c r="H13" s="21" t="s">
        <v>27</v>
      </c>
      <c r="I13" s="17" t="str">
        <f t="shared" si="1"/>
        <v>ARALIK</v>
      </c>
      <c r="J13" s="17"/>
    </row>
    <row r="14" spans="1:10" ht="15">
      <c r="A14" s="3">
        <v>13</v>
      </c>
      <c r="B14" s="13"/>
      <c r="C14" s="15">
        <f t="shared" si="0"/>
        <v>0</v>
      </c>
      <c r="D14" s="19"/>
      <c r="E14" s="17"/>
      <c r="F14" s="17"/>
      <c r="G14" s="17"/>
      <c r="H14" s="19"/>
      <c r="I14" s="17"/>
      <c r="J14" s="17"/>
    </row>
    <row r="15" spans="1:3" ht="15">
      <c r="A15" s="3">
        <v>14</v>
      </c>
      <c r="B15" s="13"/>
      <c r="C15" s="2">
        <f t="shared" si="0"/>
        <v>0</v>
      </c>
    </row>
    <row r="16" spans="1:3" ht="15">
      <c r="A16" s="3">
        <v>15</v>
      </c>
      <c r="B16" s="13"/>
      <c r="C16" s="2">
        <f t="shared" si="0"/>
        <v>0</v>
      </c>
    </row>
    <row r="17" spans="1:3" ht="15">
      <c r="A17" s="3">
        <v>16</v>
      </c>
      <c r="B17" s="13"/>
      <c r="C17" s="2">
        <f t="shared" si="0"/>
        <v>0</v>
      </c>
    </row>
    <row r="18" spans="1:3" ht="15">
      <c r="A18" s="3">
        <v>17</v>
      </c>
      <c r="B18" s="13"/>
      <c r="C18" s="2">
        <f t="shared" si="0"/>
        <v>0</v>
      </c>
    </row>
    <row r="19" spans="1:3" ht="15">
      <c r="A19" s="3">
        <v>18</v>
      </c>
      <c r="B19" s="13"/>
      <c r="C19" s="2">
        <f t="shared" si="0"/>
        <v>0</v>
      </c>
    </row>
    <row r="20" spans="1:3" ht="15">
      <c r="A20" s="3">
        <v>19</v>
      </c>
      <c r="B20" s="13"/>
      <c r="C20" s="2">
        <f t="shared" si="0"/>
        <v>0</v>
      </c>
    </row>
    <row r="21" spans="1:3" ht="15">
      <c r="A21" s="3">
        <v>20</v>
      </c>
      <c r="B21" s="13"/>
      <c r="C21" s="2">
        <f t="shared" si="0"/>
        <v>0</v>
      </c>
    </row>
    <row r="22" spans="1:3" ht="15">
      <c r="A22" s="3">
        <v>21</v>
      </c>
      <c r="B22" s="13"/>
      <c r="C22" s="2">
        <f t="shared" si="0"/>
        <v>0</v>
      </c>
    </row>
    <row r="23" spans="1:3" ht="15">
      <c r="A23" s="3">
        <v>22</v>
      </c>
      <c r="B23" s="13"/>
      <c r="C23" s="2">
        <f t="shared" si="0"/>
        <v>0</v>
      </c>
    </row>
    <row r="24" spans="1:3" ht="15">
      <c r="A24" s="3">
        <v>23</v>
      </c>
      <c r="B24" s="13"/>
      <c r="C24" s="2">
        <f t="shared" si="0"/>
        <v>0</v>
      </c>
    </row>
    <row r="25" spans="1:3" ht="15">
      <c r="A25" s="3">
        <v>24</v>
      </c>
      <c r="B25" s="13"/>
      <c r="C25" s="2">
        <f t="shared" si="0"/>
        <v>0</v>
      </c>
    </row>
    <row r="26" spans="1:3" ht="15">
      <c r="A26" s="3">
        <v>25</v>
      </c>
      <c r="B26" s="13"/>
      <c r="C26" s="2">
        <f t="shared" si="0"/>
        <v>0</v>
      </c>
    </row>
    <row r="27" spans="1:3" ht="15">
      <c r="A27" s="3">
        <v>26</v>
      </c>
      <c r="B27" s="13"/>
      <c r="C27" s="2">
        <f t="shared" si="0"/>
        <v>0</v>
      </c>
    </row>
    <row r="28" spans="1:3" ht="15">
      <c r="A28" s="3">
        <v>27</v>
      </c>
      <c r="B28" s="13"/>
      <c r="C28" s="2">
        <f t="shared" si="0"/>
        <v>0</v>
      </c>
    </row>
    <row r="29" spans="1:3" ht="15">
      <c r="A29" s="3">
        <v>28</v>
      </c>
      <c r="B29" s="13"/>
      <c r="C29" s="2">
        <f t="shared" si="0"/>
        <v>0</v>
      </c>
    </row>
    <row r="30" spans="1:3" ht="15">
      <c r="A30" s="3">
        <v>29</v>
      </c>
      <c r="B30" s="13"/>
      <c r="C30" s="2">
        <f t="shared" si="0"/>
        <v>0</v>
      </c>
    </row>
    <row r="31" spans="1:3" ht="15">
      <c r="A31" s="3">
        <v>30</v>
      </c>
      <c r="B31" s="13"/>
      <c r="C31" s="2">
        <f t="shared" si="0"/>
        <v>0</v>
      </c>
    </row>
    <row r="32" spans="1:3" ht="15">
      <c r="A32" s="3">
        <v>31</v>
      </c>
      <c r="B32" s="13"/>
      <c r="C32" s="2">
        <f t="shared" si="0"/>
        <v>0</v>
      </c>
    </row>
    <row r="33" spans="1:3" ht="15">
      <c r="A33" s="3">
        <v>32</v>
      </c>
      <c r="B33" s="13"/>
      <c r="C33" s="2">
        <f t="shared" si="0"/>
        <v>0</v>
      </c>
    </row>
    <row r="34" spans="1:3" ht="15">
      <c r="A34" s="3">
        <v>33</v>
      </c>
      <c r="B34" s="13"/>
      <c r="C34" s="2">
        <f t="shared" si="0"/>
        <v>0</v>
      </c>
    </row>
    <row r="35" spans="1:3" ht="15">
      <c r="A35" s="3">
        <v>34</v>
      </c>
      <c r="B35" s="13"/>
      <c r="C35" s="2">
        <f t="shared" si="0"/>
        <v>0</v>
      </c>
    </row>
    <row r="36" spans="1:3" ht="15">
      <c r="A36" s="3">
        <v>35</v>
      </c>
      <c r="B36" s="13"/>
      <c r="C36" s="2">
        <f t="shared" si="0"/>
        <v>0</v>
      </c>
    </row>
    <row r="37" spans="1:3" ht="15">
      <c r="A37" s="3">
        <v>36</v>
      </c>
      <c r="B37" s="13"/>
      <c r="C37" s="2">
        <f t="shared" si="0"/>
        <v>0</v>
      </c>
    </row>
    <row r="38" spans="1:3" ht="15">
      <c r="A38" s="3">
        <v>37</v>
      </c>
      <c r="B38" s="13"/>
      <c r="C38" s="2">
        <f t="shared" si="0"/>
        <v>0</v>
      </c>
    </row>
    <row r="39" spans="1:3" ht="15">
      <c r="A39" s="3">
        <v>38</v>
      </c>
      <c r="B39" s="13"/>
      <c r="C39" s="2">
        <f t="shared" si="0"/>
        <v>0</v>
      </c>
    </row>
    <row r="40" spans="1:3" ht="15">
      <c r="A40" s="3">
        <v>39</v>
      </c>
      <c r="B40" s="13"/>
      <c r="C40" s="2">
        <f t="shared" si="0"/>
        <v>0</v>
      </c>
    </row>
    <row r="41" spans="1:3" ht="15">
      <c r="A41" s="3">
        <v>40</v>
      </c>
      <c r="B41" s="13"/>
      <c r="C41" s="2">
        <f t="shared" si="0"/>
        <v>0</v>
      </c>
    </row>
    <row r="42" spans="1:3" ht="15">
      <c r="A42" s="3">
        <v>41</v>
      </c>
      <c r="B42" s="13"/>
      <c r="C42" s="2">
        <f t="shared" si="0"/>
        <v>0</v>
      </c>
    </row>
    <row r="43" spans="1:3" ht="15">
      <c r="A43" s="3">
        <v>42</v>
      </c>
      <c r="B43" s="13"/>
      <c r="C43" s="2">
        <f t="shared" si="0"/>
        <v>0</v>
      </c>
    </row>
    <row r="44" spans="1:3" ht="15">
      <c r="A44" s="3">
        <v>43</v>
      </c>
      <c r="B44" s="13"/>
      <c r="C44" s="2">
        <f t="shared" si="0"/>
        <v>0</v>
      </c>
    </row>
    <row r="45" spans="1:3" ht="15">
      <c r="A45" s="3">
        <v>44</v>
      </c>
      <c r="B45" s="13"/>
      <c r="C45" s="2">
        <f t="shared" si="0"/>
        <v>0</v>
      </c>
    </row>
    <row r="46" spans="1:3" ht="15">
      <c r="A46" s="3">
        <v>45</v>
      </c>
      <c r="B46" s="13"/>
      <c r="C46" s="2">
        <f t="shared" si="0"/>
        <v>0</v>
      </c>
    </row>
    <row r="47" spans="1:3" ht="15">
      <c r="A47" s="3">
        <v>46</v>
      </c>
      <c r="B47" s="13"/>
      <c r="C47" s="2">
        <f t="shared" si="0"/>
        <v>0</v>
      </c>
    </row>
    <row r="48" spans="1:3" ht="15">
      <c r="A48" s="3">
        <v>47</v>
      </c>
      <c r="B48" s="13"/>
      <c r="C48" s="2">
        <f t="shared" si="0"/>
        <v>0</v>
      </c>
    </row>
    <row r="49" spans="1:3" ht="15">
      <c r="A49" s="3">
        <v>48</v>
      </c>
      <c r="B49" s="13"/>
      <c r="C49" s="2">
        <f t="shared" si="0"/>
        <v>0</v>
      </c>
    </row>
    <row r="50" spans="1:3" ht="15">
      <c r="A50" s="3">
        <v>49</v>
      </c>
      <c r="B50" s="13"/>
      <c r="C50" s="2">
        <f t="shared" si="0"/>
        <v>0</v>
      </c>
    </row>
    <row r="51" spans="1:3" ht="15">
      <c r="A51" s="3">
        <v>50</v>
      </c>
      <c r="B51" s="13"/>
      <c r="C51" s="2">
        <f t="shared" si="0"/>
        <v>0</v>
      </c>
    </row>
    <row r="52" ht="15">
      <c r="A52" s="3">
        <v>51</v>
      </c>
    </row>
  </sheetData>
  <sheetProtection sheet="1" objects="1" scenarios="1"/>
  <mergeCells count="1">
    <mergeCell ref="A1:C1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showGridLines="0" showZeros="0" zoomScalePageLayoutView="0" workbookViewId="0" topLeftCell="A1">
      <selection activeCell="D6" sqref="D6"/>
    </sheetView>
  </sheetViews>
  <sheetFormatPr defaultColWidth="9.00390625" defaultRowHeight="15"/>
  <cols>
    <col min="1" max="1" width="10.375" style="55" customWidth="1"/>
    <col min="2" max="2" width="2.375" style="4" customWidth="1"/>
    <col min="3" max="3" width="8.50390625" style="4" customWidth="1"/>
    <col min="4" max="4" width="4.125" style="40" customWidth="1"/>
    <col min="5" max="5" width="6.125" style="34" customWidth="1"/>
    <col min="6" max="6" width="18.00390625" style="4" customWidth="1"/>
    <col min="7" max="7" width="7.00390625" style="8" customWidth="1"/>
    <col min="8" max="8" width="19.625" style="4" customWidth="1"/>
    <col min="9" max="9" width="3.50390625" style="8" customWidth="1"/>
    <col min="10" max="10" width="1.625" style="4" customWidth="1"/>
    <col min="11" max="11" width="1.4921875" style="4" customWidth="1"/>
    <col min="12" max="12" width="7.875" style="4" customWidth="1"/>
    <col min="13" max="13" width="3.00390625" style="4" customWidth="1"/>
    <col min="14" max="16384" width="9.00390625" style="4" customWidth="1"/>
  </cols>
  <sheetData>
    <row r="1" spans="1:9" ht="17.25" customHeight="1">
      <c r="A1" s="49" t="s">
        <v>1</v>
      </c>
      <c r="B1" s="22" t="str">
        <f>VLOOKUP(B2,veri!E2:H13,4,0)</f>
        <v>01</v>
      </c>
      <c r="C1" s="23">
        <f>VLOOKUP(C2,veri!E2:G10,3,0)</f>
        <v>2015</v>
      </c>
      <c r="D1" s="24"/>
      <c r="E1" s="31"/>
      <c r="F1" s="22"/>
      <c r="G1" s="47" t="str">
        <f>VLOOKUP(B1,veri!H2:I13,2,0)&amp;"  AYI NÖBET ÇİZELGESİ"</f>
        <v>OCAK  AYI NÖBET ÇİZELGESİ</v>
      </c>
      <c r="H1" s="47"/>
      <c r="I1" s="47"/>
    </row>
    <row r="2" spans="1:9" ht="15">
      <c r="A2" s="50"/>
      <c r="B2" s="22">
        <v>1</v>
      </c>
      <c r="C2" s="26">
        <v>9</v>
      </c>
      <c r="D2" s="27" t="s">
        <v>0</v>
      </c>
      <c r="E2" s="31"/>
      <c r="F2" s="22"/>
      <c r="G2" s="35"/>
      <c r="H2" s="5"/>
      <c r="I2" s="35"/>
    </row>
    <row r="3" spans="1:9" ht="15">
      <c r="A3" s="51">
        <v>1</v>
      </c>
      <c r="B3" s="22"/>
      <c r="C3" s="28" t="str">
        <f>"Bu Ay İlk Nöbetçi Öğretmen,  "&amp;VLOOKUP(A3,veri!A2:B20,2,0)&amp;" 'dır."</f>
        <v>Bu Ay İlk Nöbetçi Öğretmen,  Mahmut UYAR 'dır.</v>
      </c>
      <c r="D3" s="25"/>
      <c r="E3" s="31"/>
      <c r="F3" s="22"/>
      <c r="G3" s="35"/>
      <c r="H3" s="5"/>
      <c r="I3" s="35"/>
    </row>
    <row r="4" spans="1:12" ht="16.5">
      <c r="A4" s="50"/>
      <c r="B4" s="22"/>
      <c r="C4" s="22"/>
      <c r="D4" s="25"/>
      <c r="E4" s="31"/>
      <c r="F4" s="29"/>
      <c r="G4" s="36"/>
      <c r="H4" s="10"/>
      <c r="I4" s="36"/>
      <c r="J4" s="9"/>
      <c r="L4" s="40"/>
    </row>
    <row r="5" spans="1:13" ht="50.25" customHeight="1">
      <c r="A5" s="52" t="s">
        <v>28</v>
      </c>
      <c r="B5" s="6"/>
      <c r="C5" s="6" t="s">
        <v>29</v>
      </c>
      <c r="D5" s="7" t="s">
        <v>31</v>
      </c>
      <c r="E5" s="32" t="s">
        <v>32</v>
      </c>
      <c r="F5" s="6" t="s">
        <v>37</v>
      </c>
      <c r="G5" s="32" t="s">
        <v>32</v>
      </c>
      <c r="H5" s="6" t="s">
        <v>46</v>
      </c>
      <c r="I5" s="39" t="s">
        <v>32</v>
      </c>
      <c r="L5" s="67" t="s">
        <v>33</v>
      </c>
      <c r="M5" s="68"/>
    </row>
    <row r="6" spans="1:13" ht="16.5">
      <c r="A6" s="53" t="str">
        <f>CONCATENATE(A1,D2,B1,D2,C1)</f>
        <v>01.01.2015</v>
      </c>
      <c r="B6" s="58" t="s">
        <v>47</v>
      </c>
      <c r="C6" s="59" t="s">
        <v>47</v>
      </c>
      <c r="D6" s="14"/>
      <c r="E6" s="33">
        <f>IF(D6&lt;&gt;"",A3-1,A3)</f>
        <v>1</v>
      </c>
      <c r="F6" s="59" t="s">
        <v>47</v>
      </c>
      <c r="G6" s="33"/>
      <c r="H6" s="59" t="s">
        <v>47</v>
      </c>
      <c r="I6" s="33"/>
      <c r="L6" s="11" t="str">
        <f>veri!B2</f>
        <v>Mahmut UYAR</v>
      </c>
      <c r="M6" s="12">
        <f>COUNTIF($F$6:$I$36,veri!B2)</f>
        <v>0</v>
      </c>
    </row>
    <row r="7" spans="1:13" ht="16.5">
      <c r="A7" s="53">
        <f aca="true" t="shared" si="0" ref="A7:A36">A6+1</f>
        <v>42006</v>
      </c>
      <c r="B7" s="58" t="s">
        <v>47</v>
      </c>
      <c r="C7" s="59" t="s">
        <v>47</v>
      </c>
      <c r="D7" s="14"/>
      <c r="E7" s="33"/>
      <c r="F7" s="60" t="s">
        <v>47</v>
      </c>
      <c r="G7" s="33"/>
      <c r="H7" s="60" t="s">
        <v>47</v>
      </c>
      <c r="I7" s="33"/>
      <c r="L7" s="11" t="str">
        <f>veri!B3</f>
        <v>Aliye DEVİM</v>
      </c>
      <c r="M7" s="12">
        <f>COUNTIF($F$6:$I$36,veri!B3)</f>
        <v>0</v>
      </c>
    </row>
    <row r="8" spans="1:13" ht="16.5">
      <c r="A8" s="53">
        <f t="shared" si="0"/>
        <v>42007</v>
      </c>
      <c r="B8" s="58" t="s">
        <v>47</v>
      </c>
      <c r="C8" s="59" t="s">
        <v>47</v>
      </c>
      <c r="D8" s="14"/>
      <c r="E8" s="33"/>
      <c r="F8" s="60" t="s">
        <v>47</v>
      </c>
      <c r="G8" s="33"/>
      <c r="H8" s="60" t="s">
        <v>47</v>
      </c>
      <c r="I8" s="33"/>
      <c r="L8" s="11" t="str">
        <f>veri!B4</f>
        <v>Zümrüt GEŞGEL</v>
      </c>
      <c r="M8" s="12">
        <f>COUNTIF($F$6:$I$36,veri!B4)</f>
        <v>0</v>
      </c>
    </row>
    <row r="9" spans="1:13" ht="16.5">
      <c r="A9" s="53">
        <f t="shared" si="0"/>
        <v>42008</v>
      </c>
      <c r="B9" s="58" t="s">
        <v>47</v>
      </c>
      <c r="C9" s="59" t="s">
        <v>47</v>
      </c>
      <c r="D9" s="14"/>
      <c r="E9" s="33"/>
      <c r="F9" s="60" t="s">
        <v>47</v>
      </c>
      <c r="G9" s="33"/>
      <c r="H9" s="60" t="s">
        <v>47</v>
      </c>
      <c r="I9" s="33"/>
      <c r="L9" s="11" t="str">
        <f>veri!B5</f>
        <v>Fatma BALAMAN</v>
      </c>
      <c r="M9" s="12">
        <f>COUNTIF($F$6:$I$36,veri!B5)</f>
        <v>0</v>
      </c>
    </row>
    <row r="10" spans="1:13" ht="16.5">
      <c r="A10" s="53">
        <f t="shared" si="0"/>
        <v>42009</v>
      </c>
      <c r="B10" s="58" t="s">
        <v>47</v>
      </c>
      <c r="C10" s="59" t="s">
        <v>47</v>
      </c>
      <c r="D10" s="14"/>
      <c r="E10" s="33"/>
      <c r="F10" s="60" t="s">
        <v>47</v>
      </c>
      <c r="G10" s="33"/>
      <c r="H10" s="60" t="s">
        <v>47</v>
      </c>
      <c r="I10" s="33"/>
      <c r="L10" s="11" t="str">
        <f>veri!B6</f>
        <v>Yusuf DEMİR</v>
      </c>
      <c r="M10" s="12">
        <f>COUNTIF($F$6:$I$36,veri!B6)</f>
        <v>0</v>
      </c>
    </row>
    <row r="11" spans="1:13" ht="16.5">
      <c r="A11" s="53">
        <f t="shared" si="0"/>
        <v>42010</v>
      </c>
      <c r="B11" s="58" t="s">
        <v>47</v>
      </c>
      <c r="C11" s="59" t="s">
        <v>47</v>
      </c>
      <c r="D11" s="14"/>
      <c r="E11" s="33"/>
      <c r="F11" s="60" t="s">
        <v>47</v>
      </c>
      <c r="G11" s="33"/>
      <c r="H11" s="60" t="s">
        <v>47</v>
      </c>
      <c r="I11" s="33"/>
      <c r="L11" s="11">
        <f>veri!B7</f>
        <v>0</v>
      </c>
      <c r="M11" s="12">
        <f>COUNTIF($F$6:$I$36,veri!B7)</f>
        <v>0</v>
      </c>
    </row>
    <row r="12" spans="1:13" ht="16.5">
      <c r="A12" s="53">
        <f t="shared" si="0"/>
        <v>42011</v>
      </c>
      <c r="B12" s="58" t="s">
        <v>47</v>
      </c>
      <c r="C12" s="59" t="s">
        <v>47</v>
      </c>
      <c r="D12" s="14"/>
      <c r="E12" s="33"/>
      <c r="F12" s="59" t="s">
        <v>47</v>
      </c>
      <c r="G12" s="33"/>
      <c r="H12" s="59" t="s">
        <v>47</v>
      </c>
      <c r="I12" s="33"/>
      <c r="L12" s="11">
        <f>veri!B8</f>
        <v>0</v>
      </c>
      <c r="M12" s="12">
        <f>COUNTIF($F$6:$I$36,veri!B8)</f>
        <v>0</v>
      </c>
    </row>
    <row r="13" spans="1:13" ht="16.5">
      <c r="A13" s="53">
        <f t="shared" si="0"/>
        <v>42012</v>
      </c>
      <c r="B13" s="58" t="s">
        <v>47</v>
      </c>
      <c r="C13" s="59" t="s">
        <v>47</v>
      </c>
      <c r="D13" s="14"/>
      <c r="E13" s="33"/>
      <c r="F13" s="59" t="s">
        <v>47</v>
      </c>
      <c r="G13" s="33"/>
      <c r="H13" s="59" t="s">
        <v>47</v>
      </c>
      <c r="I13" s="33"/>
      <c r="L13" s="11">
        <f>veri!B9</f>
        <v>0</v>
      </c>
      <c r="M13" s="12">
        <f>COUNTIF($F$6:$I$36,veri!B9)</f>
        <v>0</v>
      </c>
    </row>
    <row r="14" spans="1:13" ht="16.5">
      <c r="A14" s="53">
        <f t="shared" si="0"/>
        <v>42013</v>
      </c>
      <c r="B14" s="58" t="s">
        <v>47</v>
      </c>
      <c r="C14" s="59" t="s">
        <v>47</v>
      </c>
      <c r="D14" s="14"/>
      <c r="E14" s="33"/>
      <c r="F14" s="59" t="s">
        <v>47</v>
      </c>
      <c r="G14" s="33"/>
      <c r="H14" s="59" t="s">
        <v>47</v>
      </c>
      <c r="I14" s="33"/>
      <c r="L14" s="11">
        <f>veri!B10</f>
        <v>0</v>
      </c>
      <c r="M14" s="12">
        <f>COUNTIF($F$6:$I$36,veri!B10)</f>
        <v>0</v>
      </c>
    </row>
    <row r="15" spans="1:13" ht="16.5">
      <c r="A15" s="53">
        <f t="shared" si="0"/>
        <v>42014</v>
      </c>
      <c r="B15" s="58" t="s">
        <v>47</v>
      </c>
      <c r="C15" s="59" t="s">
        <v>47</v>
      </c>
      <c r="D15" s="14"/>
      <c r="E15" s="33"/>
      <c r="F15" s="60" t="s">
        <v>47</v>
      </c>
      <c r="G15" s="33"/>
      <c r="H15" s="60" t="s">
        <v>47</v>
      </c>
      <c r="I15" s="33"/>
      <c r="L15" s="11">
        <f>veri!B11</f>
        <v>0</v>
      </c>
      <c r="M15" s="12">
        <f>COUNTIF($F$6:$I$36,veri!B11)</f>
        <v>0</v>
      </c>
    </row>
    <row r="16" spans="1:13" ht="16.5">
      <c r="A16" s="53">
        <f t="shared" si="0"/>
        <v>42015</v>
      </c>
      <c r="B16" s="58" t="s">
        <v>47</v>
      </c>
      <c r="C16" s="59" t="s">
        <v>47</v>
      </c>
      <c r="D16" s="14"/>
      <c r="E16" s="33"/>
      <c r="F16" s="60" t="s">
        <v>47</v>
      </c>
      <c r="G16" s="33"/>
      <c r="H16" s="60" t="s">
        <v>47</v>
      </c>
      <c r="I16" s="33"/>
      <c r="L16" s="11">
        <f>veri!B12</f>
        <v>0</v>
      </c>
      <c r="M16" s="12">
        <f>COUNTIF($F$6:$I$36,veri!B12)</f>
        <v>0</v>
      </c>
    </row>
    <row r="17" spans="1:13" ht="16.5">
      <c r="A17" s="53">
        <f t="shared" si="0"/>
        <v>42016</v>
      </c>
      <c r="B17" s="58" t="s">
        <v>47</v>
      </c>
      <c r="C17" s="59" t="s">
        <v>47</v>
      </c>
      <c r="D17" s="14"/>
      <c r="E17" s="33"/>
      <c r="F17" s="60" t="s">
        <v>47</v>
      </c>
      <c r="G17" s="33"/>
      <c r="H17" s="60" t="s">
        <v>47</v>
      </c>
      <c r="I17" s="33"/>
      <c r="L17" s="11">
        <f>veri!B13</f>
        <v>0</v>
      </c>
      <c r="M17" s="12">
        <f>COUNTIF($F$6:$I$36,veri!B13)</f>
        <v>0</v>
      </c>
    </row>
    <row r="18" spans="1:13" ht="16.5">
      <c r="A18" s="53">
        <f t="shared" si="0"/>
        <v>42017</v>
      </c>
      <c r="B18" s="58" t="s">
        <v>47</v>
      </c>
      <c r="C18" s="59" t="s">
        <v>47</v>
      </c>
      <c r="D18" s="14"/>
      <c r="E18" s="33"/>
      <c r="F18" s="60" t="s">
        <v>47</v>
      </c>
      <c r="G18" s="33"/>
      <c r="H18" s="60" t="s">
        <v>47</v>
      </c>
      <c r="I18" s="33"/>
      <c r="L18" s="11">
        <f>veri!B14</f>
        <v>0</v>
      </c>
      <c r="M18" s="12">
        <f>COUNTIF($F$6:$I$36,veri!B14)</f>
        <v>0</v>
      </c>
    </row>
    <row r="19" spans="1:13" ht="16.5">
      <c r="A19" s="53">
        <f t="shared" si="0"/>
        <v>42018</v>
      </c>
      <c r="B19" s="58" t="s">
        <v>47</v>
      </c>
      <c r="C19" s="59" t="s">
        <v>47</v>
      </c>
      <c r="D19" s="14"/>
      <c r="E19" s="33"/>
      <c r="F19" s="59" t="s">
        <v>47</v>
      </c>
      <c r="G19" s="33"/>
      <c r="H19" s="59" t="s">
        <v>47</v>
      </c>
      <c r="I19" s="33"/>
      <c r="L19" s="11">
        <f>veri!B15</f>
        <v>0</v>
      </c>
      <c r="M19" s="12">
        <f>COUNTIF($F$6:$I$36,veri!B15)</f>
        <v>0</v>
      </c>
    </row>
    <row r="20" spans="1:13" ht="16.5">
      <c r="A20" s="53">
        <f t="shared" si="0"/>
        <v>42019</v>
      </c>
      <c r="B20" s="58" t="s">
        <v>47</v>
      </c>
      <c r="C20" s="59" t="s">
        <v>47</v>
      </c>
      <c r="D20" s="14"/>
      <c r="E20" s="33"/>
      <c r="F20" s="59" t="s">
        <v>47</v>
      </c>
      <c r="G20" s="33"/>
      <c r="H20" s="59" t="s">
        <v>47</v>
      </c>
      <c r="I20" s="33"/>
      <c r="L20" s="11">
        <f>veri!B16</f>
        <v>0</v>
      </c>
      <c r="M20" s="12">
        <f>COUNTIF($F$6:$I$36,veri!B16)</f>
        <v>0</v>
      </c>
    </row>
    <row r="21" spans="1:13" ht="16.5">
      <c r="A21" s="53">
        <f t="shared" si="0"/>
        <v>42020</v>
      </c>
      <c r="B21" s="58" t="s">
        <v>47</v>
      </c>
      <c r="C21" s="59" t="s">
        <v>47</v>
      </c>
      <c r="D21" s="14"/>
      <c r="E21" s="33"/>
      <c r="F21" s="60" t="s">
        <v>47</v>
      </c>
      <c r="G21" s="33"/>
      <c r="H21" s="60" t="s">
        <v>47</v>
      </c>
      <c r="I21" s="33"/>
      <c r="L21" s="11">
        <f>veri!B17</f>
        <v>0</v>
      </c>
      <c r="M21" s="12">
        <f>COUNTIF($F$6:$I$36,veri!B17)</f>
        <v>0</v>
      </c>
    </row>
    <row r="22" spans="1:13" ht="16.5">
      <c r="A22" s="53">
        <f t="shared" si="0"/>
        <v>42021</v>
      </c>
      <c r="B22" s="41">
        <f aca="true" t="shared" si="1" ref="B22:B36">WEEKDAY(A22,2)</f>
        <v>6</v>
      </c>
      <c r="C22" s="42" t="str">
        <f aca="true" t="shared" si="2" ref="C22:C36">CHOOSE(B22,"Pazartesi","Salı","Çarşamba","Perşembe","Cuma","x","x")</f>
        <v>x</v>
      </c>
      <c r="D22" s="14"/>
      <c r="E22" s="33"/>
      <c r="F22" s="56" t="s">
        <v>43</v>
      </c>
      <c r="G22" s="33"/>
      <c r="H22" s="56" t="s">
        <v>40</v>
      </c>
      <c r="I22" s="33"/>
      <c r="L22" s="11">
        <f>veri!B18</f>
        <v>0</v>
      </c>
      <c r="M22" s="12">
        <f>COUNTIF($F$6:$I$36,veri!B18)</f>
        <v>0</v>
      </c>
    </row>
    <row r="23" spans="1:13" ht="16.5">
      <c r="A23" s="53">
        <f t="shared" si="0"/>
        <v>42022</v>
      </c>
      <c r="B23" s="41">
        <f t="shared" si="1"/>
        <v>7</v>
      </c>
      <c r="C23" s="42" t="str">
        <f t="shared" si="2"/>
        <v>x</v>
      </c>
      <c r="D23" s="14" t="s">
        <v>36</v>
      </c>
      <c r="E23" s="33"/>
      <c r="F23" s="56" t="s">
        <v>41</v>
      </c>
      <c r="G23" s="33"/>
      <c r="H23" s="56" t="s">
        <v>49</v>
      </c>
      <c r="I23" s="33"/>
      <c r="L23" s="11">
        <f>veri!B19</f>
        <v>0</v>
      </c>
      <c r="M23" s="12">
        <f>COUNTIF($F$6:$I$36,veri!B19)</f>
        <v>0</v>
      </c>
    </row>
    <row r="24" spans="1:13" ht="16.5">
      <c r="A24" s="53">
        <f t="shared" si="0"/>
        <v>42023</v>
      </c>
      <c r="B24" s="41">
        <f t="shared" si="1"/>
        <v>1</v>
      </c>
      <c r="C24" s="42" t="str">
        <f t="shared" si="2"/>
        <v>Pazartesi</v>
      </c>
      <c r="D24" s="14" t="s">
        <v>36</v>
      </c>
      <c r="E24" s="33"/>
      <c r="F24" s="56" t="s">
        <v>39</v>
      </c>
      <c r="G24" s="33"/>
      <c r="H24" s="56" t="s">
        <v>42</v>
      </c>
      <c r="I24" s="33"/>
      <c r="L24" s="11">
        <f>veri!B20</f>
        <v>0</v>
      </c>
      <c r="M24" s="12">
        <f>COUNTIF($F$6:$I$36,veri!B20)</f>
        <v>0</v>
      </c>
    </row>
    <row r="25" spans="1:13" ht="16.5">
      <c r="A25" s="53">
        <f t="shared" si="0"/>
        <v>42024</v>
      </c>
      <c r="B25" s="41">
        <f t="shared" si="1"/>
        <v>2</v>
      </c>
      <c r="C25" s="42" t="str">
        <f t="shared" si="2"/>
        <v>Salı</v>
      </c>
      <c r="D25" s="14"/>
      <c r="E25" s="33"/>
      <c r="F25" s="56" t="s">
        <v>51</v>
      </c>
      <c r="G25" s="33"/>
      <c r="H25" s="56" t="s">
        <v>38</v>
      </c>
      <c r="I25" s="33"/>
      <c r="L25" s="11">
        <f>veri!B21</f>
        <v>0</v>
      </c>
      <c r="M25" s="12">
        <f>COUNTIF($F$6:$I$36,veri!B21)</f>
        <v>0</v>
      </c>
    </row>
    <row r="26" spans="1:13" ht="16.5">
      <c r="A26" s="53">
        <f t="shared" si="0"/>
        <v>42025</v>
      </c>
      <c r="B26" s="41">
        <f t="shared" si="1"/>
        <v>3</v>
      </c>
      <c r="C26" s="42" t="str">
        <f t="shared" si="2"/>
        <v>Çarşamba</v>
      </c>
      <c r="D26" s="14"/>
      <c r="E26" s="33"/>
      <c r="F26" s="57" t="s">
        <v>48</v>
      </c>
      <c r="G26" s="33"/>
      <c r="H26" s="57" t="s">
        <v>50</v>
      </c>
      <c r="I26" s="33"/>
      <c r="L26" s="11">
        <f>veri!B22</f>
        <v>0</v>
      </c>
      <c r="M26" s="12">
        <f>COUNTIF($F$6:$I$36,veri!B22)</f>
        <v>0</v>
      </c>
    </row>
    <row r="27" spans="1:13" ht="16.5">
      <c r="A27" s="53">
        <f t="shared" si="0"/>
        <v>42026</v>
      </c>
      <c r="B27" s="41">
        <f t="shared" si="1"/>
        <v>4</v>
      </c>
      <c r="C27" s="42" t="str">
        <f t="shared" si="2"/>
        <v>Perşembe</v>
      </c>
      <c r="D27" s="14"/>
      <c r="E27" s="33"/>
      <c r="F27" s="59" t="s">
        <v>47</v>
      </c>
      <c r="G27" s="33"/>
      <c r="H27" s="59" t="s">
        <v>47</v>
      </c>
      <c r="I27" s="33">
        <f>IF(D27&lt;&gt;"",G27,(IF(VLOOKUP(G27+1,veri!$A$2:$C$51,3,0)=1,G27+1,1)))</f>
        <v>1</v>
      </c>
      <c r="L27" s="11">
        <f>veri!B23</f>
        <v>0</v>
      </c>
      <c r="M27" s="12">
        <f>COUNTIF($F$6:$I$36,veri!B23)</f>
        <v>0</v>
      </c>
    </row>
    <row r="28" spans="1:13" ht="16.5">
      <c r="A28" s="53">
        <f t="shared" si="0"/>
        <v>42027</v>
      </c>
      <c r="B28" s="41">
        <f t="shared" si="1"/>
        <v>5</v>
      </c>
      <c r="C28" s="42" t="str">
        <f t="shared" si="2"/>
        <v>Cuma</v>
      </c>
      <c r="D28" s="14"/>
      <c r="E28" s="33"/>
      <c r="F28" s="60" t="s">
        <v>47</v>
      </c>
      <c r="G28" s="33"/>
      <c r="H28" s="60" t="s">
        <v>47</v>
      </c>
      <c r="I28" s="33"/>
      <c r="L28" s="11">
        <f>veri!B24</f>
        <v>0</v>
      </c>
      <c r="M28" s="12">
        <f>COUNTIF($F$6:$I$36,veri!B24)</f>
        <v>0</v>
      </c>
    </row>
    <row r="29" spans="1:13" ht="16.5">
      <c r="A29" s="53">
        <f t="shared" si="0"/>
        <v>42028</v>
      </c>
      <c r="B29" s="41">
        <f t="shared" si="1"/>
        <v>6</v>
      </c>
      <c r="C29" s="42" t="str">
        <f t="shared" si="2"/>
        <v>x</v>
      </c>
      <c r="D29" s="14"/>
      <c r="E29" s="33"/>
      <c r="F29" s="56" t="s">
        <v>40</v>
      </c>
      <c r="G29" s="33"/>
      <c r="H29" s="56" t="s">
        <v>43</v>
      </c>
      <c r="I29" s="33"/>
      <c r="L29" s="11">
        <f>veri!B25</f>
        <v>0</v>
      </c>
      <c r="M29" s="12">
        <f>COUNTIF($F$6:$I$36,veri!B25)</f>
        <v>0</v>
      </c>
    </row>
    <row r="30" spans="1:13" ht="16.5">
      <c r="A30" s="53">
        <f t="shared" si="0"/>
        <v>42029</v>
      </c>
      <c r="B30" s="41">
        <f t="shared" si="1"/>
        <v>7</v>
      </c>
      <c r="C30" s="42" t="str">
        <f t="shared" si="2"/>
        <v>x</v>
      </c>
      <c r="D30" s="14" t="s">
        <v>36</v>
      </c>
      <c r="E30" s="33"/>
      <c r="F30" s="56" t="s">
        <v>49</v>
      </c>
      <c r="G30" s="33"/>
      <c r="H30" s="56" t="s">
        <v>41</v>
      </c>
      <c r="I30" s="33"/>
      <c r="L30" s="11">
        <f>veri!B26</f>
        <v>0</v>
      </c>
      <c r="M30" s="12">
        <f>COUNTIF($F$6:$I$36,veri!B26)</f>
        <v>0</v>
      </c>
    </row>
    <row r="31" spans="1:13" ht="16.5">
      <c r="A31" s="53">
        <f t="shared" si="0"/>
        <v>42030</v>
      </c>
      <c r="B31" s="41">
        <f t="shared" si="1"/>
        <v>1</v>
      </c>
      <c r="C31" s="42" t="str">
        <f t="shared" si="2"/>
        <v>Pazartesi</v>
      </c>
      <c r="D31" s="14" t="s">
        <v>36</v>
      </c>
      <c r="E31" s="33"/>
      <c r="F31" s="56" t="s">
        <v>42</v>
      </c>
      <c r="G31" s="33"/>
      <c r="H31" s="56" t="s">
        <v>39</v>
      </c>
      <c r="I31" s="33"/>
      <c r="L31" s="11">
        <f>veri!B27</f>
        <v>0</v>
      </c>
      <c r="M31" s="12">
        <f>COUNTIF($F$6:$I$36,veri!B27)</f>
        <v>0</v>
      </c>
    </row>
    <row r="32" spans="1:13" ht="16.5">
      <c r="A32" s="53">
        <f t="shared" si="0"/>
        <v>42031</v>
      </c>
      <c r="B32" s="41">
        <f t="shared" si="1"/>
        <v>2</v>
      </c>
      <c r="C32" s="42" t="str">
        <f t="shared" si="2"/>
        <v>Salı</v>
      </c>
      <c r="D32" s="14"/>
      <c r="E32" s="33"/>
      <c r="F32" s="56" t="s">
        <v>38</v>
      </c>
      <c r="G32" s="33"/>
      <c r="H32" s="56" t="s">
        <v>51</v>
      </c>
      <c r="I32" s="33"/>
      <c r="L32" s="11">
        <f>veri!B28</f>
        <v>0</v>
      </c>
      <c r="M32" s="12">
        <f>COUNTIF($F$6:$I$36,veri!B28)</f>
        <v>0</v>
      </c>
    </row>
    <row r="33" spans="1:13" ht="16.5">
      <c r="A33" s="53">
        <f t="shared" si="0"/>
        <v>42032</v>
      </c>
      <c r="B33" s="41">
        <f t="shared" si="1"/>
        <v>3</v>
      </c>
      <c r="C33" s="42" t="str">
        <f t="shared" si="2"/>
        <v>Çarşamba</v>
      </c>
      <c r="D33" s="14"/>
      <c r="E33" s="33"/>
      <c r="F33" s="57" t="s">
        <v>50</v>
      </c>
      <c r="G33" s="33"/>
      <c r="H33" s="57" t="s">
        <v>48</v>
      </c>
      <c r="I33" s="33"/>
      <c r="L33" s="11">
        <f>veri!B29</f>
        <v>0</v>
      </c>
      <c r="M33" s="12">
        <f>COUNTIF($F$6:$I$36,veri!B29)</f>
        <v>0</v>
      </c>
    </row>
    <row r="34" spans="1:13" ht="16.5">
      <c r="A34" s="53">
        <f t="shared" si="0"/>
        <v>42033</v>
      </c>
      <c r="B34" s="41">
        <f t="shared" si="1"/>
        <v>4</v>
      </c>
      <c r="C34" s="42" t="str">
        <f t="shared" si="2"/>
        <v>Perşembe</v>
      </c>
      <c r="D34" s="14"/>
      <c r="E34" s="33"/>
      <c r="F34" s="57" t="s">
        <v>47</v>
      </c>
      <c r="G34" s="33">
        <f>IF(D34&lt;&gt;"",E34,(IF(VLOOKUP(E34+1,veri!$A$2:$C$51,3,0)=1,E34+1,1)))</f>
        <v>1</v>
      </c>
      <c r="H34" s="57" t="s">
        <v>47</v>
      </c>
      <c r="I34" s="33"/>
      <c r="L34" s="11">
        <f>veri!B30</f>
        <v>0</v>
      </c>
      <c r="M34" s="12">
        <f>COUNTIF($F$6:$I$36,veri!B30)</f>
        <v>0</v>
      </c>
    </row>
    <row r="35" spans="1:13" ht="16.5">
      <c r="A35" s="53">
        <f t="shared" si="0"/>
        <v>42034</v>
      </c>
      <c r="B35" s="41">
        <f t="shared" si="1"/>
        <v>5</v>
      </c>
      <c r="C35" s="42" t="str">
        <f t="shared" si="2"/>
        <v>Cuma</v>
      </c>
      <c r="D35" s="14"/>
      <c r="E35" s="33"/>
      <c r="F35" s="56" t="s">
        <v>47</v>
      </c>
      <c r="G35" s="33"/>
      <c r="H35" s="56" t="s">
        <v>47</v>
      </c>
      <c r="I35" s="33"/>
      <c r="L35" s="11">
        <f>veri!B31</f>
        <v>0</v>
      </c>
      <c r="M35" s="12">
        <f>COUNTIF($F$6:$I$36,veri!B31)</f>
        <v>0</v>
      </c>
    </row>
    <row r="36" spans="1:13" ht="16.5">
      <c r="A36" s="53">
        <f t="shared" si="0"/>
        <v>42035</v>
      </c>
      <c r="B36" s="41">
        <f t="shared" si="1"/>
        <v>6</v>
      </c>
      <c r="C36" s="42" t="str">
        <f t="shared" si="2"/>
        <v>x</v>
      </c>
      <c r="D36" s="14"/>
      <c r="E36" s="33"/>
      <c r="F36" s="56" t="s">
        <v>43</v>
      </c>
      <c r="G36" s="33"/>
      <c r="H36" s="56" t="s">
        <v>40</v>
      </c>
      <c r="I36" s="33"/>
      <c r="L36" s="11">
        <f>veri!B32</f>
        <v>0</v>
      </c>
      <c r="M36" s="12">
        <f>COUNTIF($F$6:$I$36,veri!B32)</f>
        <v>0</v>
      </c>
    </row>
    <row r="37" spans="1:13" ht="52.5" customHeight="1">
      <c r="A37" s="71" t="s">
        <v>45</v>
      </c>
      <c r="B37" s="71"/>
      <c r="C37" s="71"/>
      <c r="D37" s="71"/>
      <c r="G37" s="37"/>
      <c r="H37" s="69" t="s">
        <v>44</v>
      </c>
      <c r="I37" s="70"/>
      <c r="L37" s="11">
        <f>veri!B33</f>
        <v>0</v>
      </c>
      <c r="M37" s="12">
        <f>COUNTIF($F$6:$I$36,veri!B33)</f>
        <v>0</v>
      </c>
    </row>
    <row r="38" spans="1:13" ht="15">
      <c r="A38" s="54"/>
      <c r="C38" s="43"/>
      <c r="F38" s="40"/>
      <c r="G38" s="38"/>
      <c r="H38" s="44"/>
      <c r="I38" s="38"/>
      <c r="L38" s="11">
        <f>veri!B34</f>
        <v>0</v>
      </c>
      <c r="M38" s="12">
        <f>COUNTIF($F$6:$I$36,veri!B34)</f>
        <v>0</v>
      </c>
    </row>
    <row r="39" spans="1:13" ht="15">
      <c r="A39" s="54"/>
      <c r="C39" s="43"/>
      <c r="F39" s="40"/>
      <c r="G39" s="38"/>
      <c r="H39" s="44"/>
      <c r="I39" s="38"/>
      <c r="L39" s="11">
        <f>veri!B35</f>
        <v>0</v>
      </c>
      <c r="M39" s="12">
        <f>COUNTIF($F$6:$I$36,veri!B35)</f>
        <v>0</v>
      </c>
    </row>
    <row r="40" spans="1:13" ht="15">
      <c r="A40" s="54"/>
      <c r="C40" s="43"/>
      <c r="F40" s="40"/>
      <c r="G40" s="38"/>
      <c r="H40" s="44"/>
      <c r="I40" s="38"/>
      <c r="L40" s="11">
        <f>veri!B36</f>
        <v>0</v>
      </c>
      <c r="M40" s="12">
        <f>COUNTIF($F$6:$I$36,veri!B36)</f>
        <v>0</v>
      </c>
    </row>
    <row r="41" spans="3:13" ht="15">
      <c r="C41" s="43"/>
      <c r="F41" s="40"/>
      <c r="G41" s="38"/>
      <c r="H41" s="44"/>
      <c r="I41" s="38"/>
      <c r="L41" s="11">
        <f>veri!B37</f>
        <v>0</v>
      </c>
      <c r="M41" s="12">
        <f>COUNTIF($F$6:$I$36,veri!B37)</f>
        <v>0</v>
      </c>
    </row>
    <row r="42" spans="3:13" ht="15">
      <c r="C42" s="43"/>
      <c r="F42" s="40"/>
      <c r="G42" s="38"/>
      <c r="H42" s="44"/>
      <c r="I42" s="38"/>
      <c r="L42" s="11">
        <f>veri!B38</f>
        <v>0</v>
      </c>
      <c r="M42" s="12">
        <f>COUNTIF($F$6:$I$36,veri!B38)</f>
        <v>0</v>
      </c>
    </row>
    <row r="43" spans="3:13" ht="15">
      <c r="C43" s="43"/>
      <c r="F43" s="40"/>
      <c r="G43" s="38"/>
      <c r="H43" s="44"/>
      <c r="I43" s="38"/>
      <c r="L43" s="11">
        <f>veri!B39</f>
        <v>0</v>
      </c>
      <c r="M43" s="12">
        <f>COUNTIF($F$6:$I$36,veri!B39)</f>
        <v>0</v>
      </c>
    </row>
    <row r="44" spans="3:13" ht="15">
      <c r="C44" s="43"/>
      <c r="F44" s="40"/>
      <c r="G44" s="38"/>
      <c r="H44" s="44"/>
      <c r="I44" s="38"/>
      <c r="L44" s="11">
        <f>veri!B40</f>
        <v>0</v>
      </c>
      <c r="M44" s="12">
        <f>COUNTIF($F$6:$I$36,veri!B40)</f>
        <v>0</v>
      </c>
    </row>
    <row r="45" spans="3:13" ht="15">
      <c r="C45" s="43"/>
      <c r="F45" s="40"/>
      <c r="G45" s="38"/>
      <c r="H45" s="44"/>
      <c r="I45" s="38"/>
      <c r="L45" s="11">
        <f>veri!B41</f>
        <v>0</v>
      </c>
      <c r="M45" s="12">
        <f>COUNTIF($F$6:$I$36,veri!B41)</f>
        <v>0</v>
      </c>
    </row>
    <row r="46" spans="3:13" ht="15">
      <c r="C46" s="43"/>
      <c r="F46" s="40"/>
      <c r="G46" s="38"/>
      <c r="H46" s="44"/>
      <c r="I46" s="38"/>
      <c r="L46" s="11">
        <f>veri!B42</f>
        <v>0</v>
      </c>
      <c r="M46" s="12">
        <f>COUNTIF($F$6:$I$36,veri!B42)</f>
        <v>0</v>
      </c>
    </row>
    <row r="47" spans="3:13" ht="15">
      <c r="C47" s="43"/>
      <c r="F47" s="40"/>
      <c r="G47" s="38"/>
      <c r="H47" s="44"/>
      <c r="I47" s="38"/>
      <c r="L47" s="11">
        <f>veri!B43</f>
        <v>0</v>
      </c>
      <c r="M47" s="12">
        <f>COUNTIF($F$6:$I$36,veri!B43)</f>
        <v>0</v>
      </c>
    </row>
    <row r="48" spans="3:13" ht="15">
      <c r="C48" s="43"/>
      <c r="F48" s="40"/>
      <c r="G48" s="38"/>
      <c r="H48" s="44"/>
      <c r="I48" s="38"/>
      <c r="L48" s="11">
        <f>veri!B44</f>
        <v>0</v>
      </c>
      <c r="M48" s="12">
        <f>COUNTIF($F$6:$I$36,veri!B44)</f>
        <v>0</v>
      </c>
    </row>
    <row r="49" spans="3:13" ht="15">
      <c r="C49" s="43"/>
      <c r="F49" s="40"/>
      <c r="G49" s="38"/>
      <c r="H49" s="44"/>
      <c r="I49" s="38"/>
      <c r="L49" s="11">
        <f>veri!B45</f>
        <v>0</v>
      </c>
      <c r="M49" s="12">
        <f>COUNTIF($F$6:$I$36,veri!B45)</f>
        <v>0</v>
      </c>
    </row>
    <row r="50" spans="3:13" ht="15">
      <c r="C50" s="43"/>
      <c r="F50" s="40"/>
      <c r="G50" s="38"/>
      <c r="H50" s="44"/>
      <c r="I50" s="38"/>
      <c r="L50" s="11">
        <f>veri!B46</f>
        <v>0</v>
      </c>
      <c r="M50" s="12">
        <f>COUNTIF($F$6:$I$36,veri!B46)</f>
        <v>0</v>
      </c>
    </row>
    <row r="51" spans="12:13" ht="15">
      <c r="L51" s="11">
        <f>veri!B47</f>
        <v>0</v>
      </c>
      <c r="M51" s="12">
        <f>COUNTIF($F$6:$I$36,veri!B47)</f>
        <v>0</v>
      </c>
    </row>
    <row r="52" spans="12:13" ht="15">
      <c r="L52" s="11">
        <f>veri!B48</f>
        <v>0</v>
      </c>
      <c r="M52" s="12">
        <f>COUNTIF($F$6:$I$36,veri!B48)</f>
        <v>0</v>
      </c>
    </row>
    <row r="53" spans="12:13" ht="15">
      <c r="L53" s="11">
        <f>veri!B49</f>
        <v>0</v>
      </c>
      <c r="M53" s="12">
        <f>COUNTIF($F$6:$I$36,veri!B49)</f>
        <v>0</v>
      </c>
    </row>
    <row r="54" spans="12:13" ht="15">
      <c r="L54" s="11">
        <f>veri!B50</f>
        <v>0</v>
      </c>
      <c r="M54" s="12">
        <f>COUNTIF($F$6:$I$36,veri!B50)</f>
        <v>0</v>
      </c>
    </row>
  </sheetData>
  <sheetProtection/>
  <mergeCells count="3">
    <mergeCell ref="L5:M5"/>
    <mergeCell ref="H37:I37"/>
    <mergeCell ref="A37:D37"/>
  </mergeCells>
  <printOptions/>
  <pageMargins left="0.96" right="0.31496062992125984" top="0.984251968503937" bottom="0.32" header="0.5118110236220472" footer="0.17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showGridLines="0" tabSelected="1" zoomScalePageLayoutView="0" workbookViewId="0" topLeftCell="A1">
      <selection activeCell="A2" sqref="A2:D2"/>
    </sheetView>
  </sheetViews>
  <sheetFormatPr defaultColWidth="9.00390625" defaultRowHeight="15" zeroHeight="1"/>
  <cols>
    <col min="1" max="1" width="17.50390625" style="45" customWidth="1"/>
    <col min="2" max="3" width="19.375" style="46" customWidth="1"/>
    <col min="4" max="4" width="35.50390625" style="46" customWidth="1"/>
    <col min="5" max="5" width="6.375" style="30" hidden="1" customWidth="1"/>
    <col min="6" max="6" width="9.00390625" style="30" hidden="1" customWidth="1"/>
    <col min="7" max="16384" width="9.00390625" style="48" customWidth="1"/>
  </cols>
  <sheetData>
    <row r="1" spans="1:4" ht="19.5" customHeight="1">
      <c r="A1" s="72" t="s">
        <v>57</v>
      </c>
      <c r="B1" s="72"/>
      <c r="C1" s="72"/>
      <c r="D1" s="72"/>
    </row>
    <row r="2" spans="1:4" ht="33" customHeight="1">
      <c r="A2" s="73" t="s">
        <v>67</v>
      </c>
      <c r="B2" s="74"/>
      <c r="C2" s="74"/>
      <c r="D2" s="74"/>
    </row>
    <row r="3" spans="1:4" ht="28.5" customHeight="1">
      <c r="A3" s="64" t="s">
        <v>34</v>
      </c>
      <c r="B3" s="64" t="s">
        <v>35</v>
      </c>
      <c r="C3" s="64" t="s">
        <v>66</v>
      </c>
      <c r="D3" s="64" t="str">
        <f>çizelge!F5</f>
        <v> BAHÇE</v>
      </c>
    </row>
    <row r="4" spans="1:4" ht="21.75" customHeight="1">
      <c r="A4" s="61">
        <v>43831</v>
      </c>
      <c r="B4" s="63"/>
      <c r="C4" s="63"/>
      <c r="D4" s="62"/>
    </row>
    <row r="5" spans="1:4" ht="21.75" customHeight="1">
      <c r="A5" s="61">
        <v>43832</v>
      </c>
      <c r="B5" s="63" t="s">
        <v>64</v>
      </c>
      <c r="C5" s="63" t="s">
        <v>65</v>
      </c>
      <c r="D5" s="62" t="s">
        <v>58</v>
      </c>
    </row>
    <row r="6" spans="1:4" ht="21.75" customHeight="1">
      <c r="A6" s="61">
        <v>43833</v>
      </c>
      <c r="B6" s="63" t="s">
        <v>60</v>
      </c>
      <c r="C6" s="63" t="s">
        <v>65</v>
      </c>
      <c r="D6" s="62" t="s">
        <v>54</v>
      </c>
    </row>
    <row r="7" spans="1:4" ht="21.75" customHeight="1">
      <c r="A7" s="61">
        <v>43834</v>
      </c>
      <c r="B7" s="63"/>
      <c r="C7" s="63"/>
      <c r="D7" s="62"/>
    </row>
    <row r="8" spans="1:4" ht="21.75" customHeight="1">
      <c r="A8" s="61">
        <v>43835</v>
      </c>
      <c r="B8" s="63"/>
      <c r="C8" s="63"/>
      <c r="D8" s="62"/>
    </row>
    <row r="9" spans="1:4" ht="21.75" customHeight="1">
      <c r="A9" s="61">
        <v>43836</v>
      </c>
      <c r="B9" s="63" t="s">
        <v>61</v>
      </c>
      <c r="C9" s="63" t="s">
        <v>65</v>
      </c>
      <c r="D9" s="62" t="s">
        <v>52</v>
      </c>
    </row>
    <row r="10" spans="1:4" ht="21.75" customHeight="1">
      <c r="A10" s="61">
        <v>43837</v>
      </c>
      <c r="B10" s="63" t="s">
        <v>62</v>
      </c>
      <c r="C10" s="63" t="s">
        <v>65</v>
      </c>
      <c r="D10" s="62" t="s">
        <v>59</v>
      </c>
    </row>
    <row r="11" spans="1:4" ht="21.75" customHeight="1">
      <c r="A11" s="61">
        <v>43838</v>
      </c>
      <c r="B11" s="63" t="s">
        <v>63</v>
      </c>
      <c r="C11" s="63" t="s">
        <v>65</v>
      </c>
      <c r="D11" s="62" t="s">
        <v>58</v>
      </c>
    </row>
    <row r="12" spans="1:4" ht="21.75" customHeight="1">
      <c r="A12" s="61">
        <v>43839</v>
      </c>
      <c r="B12" s="63" t="s">
        <v>64</v>
      </c>
      <c r="C12" s="63" t="s">
        <v>65</v>
      </c>
      <c r="D12" s="62" t="s">
        <v>54</v>
      </c>
    </row>
    <row r="13" spans="1:4" ht="21.75" customHeight="1">
      <c r="A13" s="61">
        <v>43840</v>
      </c>
      <c r="B13" s="63" t="s">
        <v>60</v>
      </c>
      <c r="C13" s="63" t="s">
        <v>65</v>
      </c>
      <c r="D13" s="62" t="s">
        <v>52</v>
      </c>
    </row>
    <row r="14" spans="1:3" ht="21.75" customHeight="1">
      <c r="A14" s="61">
        <v>43841</v>
      </c>
      <c r="C14" s="63"/>
    </row>
    <row r="15" spans="1:3" ht="21.75" customHeight="1">
      <c r="A15" s="61">
        <v>43842</v>
      </c>
      <c r="C15" s="63"/>
    </row>
    <row r="16" spans="1:4" ht="21.75" customHeight="1">
      <c r="A16" s="61">
        <v>43843</v>
      </c>
      <c r="B16" s="63" t="s">
        <v>61</v>
      </c>
      <c r="C16" s="63" t="s">
        <v>65</v>
      </c>
      <c r="D16" s="62" t="s">
        <v>59</v>
      </c>
    </row>
    <row r="17" spans="1:4" ht="21.75" customHeight="1">
      <c r="A17" s="61">
        <v>43844</v>
      </c>
      <c r="B17" s="63" t="s">
        <v>62</v>
      </c>
      <c r="C17" s="63" t="s">
        <v>65</v>
      </c>
      <c r="D17" s="62" t="s">
        <v>58</v>
      </c>
    </row>
    <row r="18" spans="1:4" ht="21.75" customHeight="1">
      <c r="A18" s="61">
        <v>43845</v>
      </c>
      <c r="B18" s="63" t="s">
        <v>63</v>
      </c>
      <c r="C18" s="63" t="s">
        <v>65</v>
      </c>
      <c r="D18" s="62" t="s">
        <v>54</v>
      </c>
    </row>
    <row r="19" spans="1:4" ht="21.75" customHeight="1">
      <c r="A19" s="61">
        <v>43846</v>
      </c>
      <c r="B19" s="63" t="s">
        <v>64</v>
      </c>
      <c r="C19" s="63" t="s">
        <v>65</v>
      </c>
      <c r="D19" s="62" t="s">
        <v>52</v>
      </c>
    </row>
    <row r="20" spans="1:4" ht="21.75" customHeight="1">
      <c r="A20" s="61">
        <v>43847</v>
      </c>
      <c r="B20" s="63" t="s">
        <v>60</v>
      </c>
      <c r="C20" s="63" t="s">
        <v>65</v>
      </c>
      <c r="D20" s="62" t="s">
        <v>59</v>
      </c>
    </row>
    <row r="21" spans="1:3" ht="21.75" customHeight="1">
      <c r="A21" s="61">
        <v>43848</v>
      </c>
      <c r="C21" s="63"/>
    </row>
    <row r="22" spans="1:3" ht="21.75" customHeight="1">
      <c r="A22" s="61">
        <v>43849</v>
      </c>
      <c r="C22" s="63"/>
    </row>
    <row r="23" spans="1:3" ht="21.75" customHeight="1">
      <c r="A23" s="61">
        <v>43850</v>
      </c>
      <c r="C23" s="63"/>
    </row>
    <row r="24" spans="1:4" ht="21.75" customHeight="1">
      <c r="A24" s="61">
        <v>43851</v>
      </c>
      <c r="B24" s="63"/>
      <c r="C24" s="63"/>
      <c r="D24" s="62"/>
    </row>
    <row r="25" spans="1:4" ht="21.75" customHeight="1">
      <c r="A25" s="61">
        <v>43852</v>
      </c>
      <c r="B25" s="63"/>
      <c r="C25" s="63"/>
      <c r="D25" s="62"/>
    </row>
    <row r="26" spans="1:4" ht="21.75" customHeight="1">
      <c r="A26" s="61">
        <v>43853</v>
      </c>
      <c r="B26" s="63"/>
      <c r="C26" s="63"/>
      <c r="D26" s="62"/>
    </row>
    <row r="27" spans="1:4" ht="21.75" customHeight="1">
      <c r="A27" s="61">
        <v>43854</v>
      </c>
      <c r="B27" s="63"/>
      <c r="C27" s="63"/>
      <c r="D27" s="62"/>
    </row>
    <row r="28" spans="1:4" ht="21.75" customHeight="1">
      <c r="A28" s="61">
        <v>43855</v>
      </c>
      <c r="B28" s="63"/>
      <c r="C28" s="63"/>
      <c r="D28" s="62"/>
    </row>
    <row r="29" spans="1:3" ht="21.75" customHeight="1">
      <c r="A29" s="61">
        <v>43856</v>
      </c>
      <c r="B29" s="63"/>
      <c r="C29" s="63"/>
    </row>
    <row r="30" spans="1:3" ht="21.75" customHeight="1">
      <c r="A30" s="61">
        <v>43857</v>
      </c>
      <c r="B30" s="63"/>
      <c r="C30" s="63"/>
    </row>
    <row r="31" spans="1:4" ht="21.75" customHeight="1">
      <c r="A31" s="61">
        <v>43858</v>
      </c>
      <c r="B31" s="63"/>
      <c r="C31" s="63"/>
      <c r="D31" s="62"/>
    </row>
    <row r="32" spans="1:4" ht="21.75" customHeight="1">
      <c r="A32" s="61">
        <v>43859</v>
      </c>
      <c r="B32" s="63"/>
      <c r="C32" s="63"/>
      <c r="D32" s="62"/>
    </row>
    <row r="33" spans="1:4" ht="21.75" customHeight="1">
      <c r="A33" s="61">
        <v>43860</v>
      </c>
      <c r="B33" s="63"/>
      <c r="C33" s="63"/>
      <c r="D33" s="62"/>
    </row>
    <row r="34" spans="1:4" ht="21.75" customHeight="1">
      <c r="A34" s="61">
        <v>43861</v>
      </c>
      <c r="B34" s="63"/>
      <c r="C34" s="63"/>
      <c r="D34" s="62"/>
    </row>
    <row r="35" ht="6.75" customHeight="1"/>
    <row r="36" ht="22.5" customHeight="1" hidden="1"/>
    <row r="37" ht="15"/>
    <row r="38" ht="15"/>
    <row r="39" ht="15"/>
    <row r="40" ht="15"/>
    <row r="41" ht="15"/>
    <row r="42" ht="15" hidden="1"/>
    <row r="43" ht="15" hidden="1"/>
  </sheetData>
  <sheetProtection/>
  <mergeCells count="2">
    <mergeCell ref="A1:D1"/>
    <mergeCell ref="A2:D2"/>
  </mergeCells>
  <printOptions/>
  <pageMargins left="0.7480314960629921" right="0" top="0.3937007874015748" bottom="0.64" header="0.23" footer="0.5118110236220472"/>
  <pageSetup horizontalDpi="600" verticalDpi="600" orientation="portrait" paperSize="9" scale="9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excelman</dc:creator>
  <cp:keywords/>
  <dc:description/>
  <cp:lastModifiedBy>ADMIN</cp:lastModifiedBy>
  <cp:lastPrinted>2019-11-01T07:39:33Z</cp:lastPrinted>
  <dcterms:created xsi:type="dcterms:W3CDTF">2007-01-27T16:45:08Z</dcterms:created>
  <dcterms:modified xsi:type="dcterms:W3CDTF">2019-12-25T08:18:35Z</dcterms:modified>
  <cp:category/>
  <cp:version/>
  <cp:contentType/>
  <cp:contentStatus/>
</cp:coreProperties>
</file>